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NL по целя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3"/>
    </font>
    <font>
      <color rgb="00777777"/>
      <sz val="10"/>
    </font>
    <font>
      <b val="1"/>
    </font>
    <font>
      <color rgb="00555555"/>
      <sz val="10"/>
    </font>
    <font>
      <sz val="10"/>
    </font>
  </fonts>
  <fills count="5">
    <fill>
      <patternFill/>
    </fill>
    <fill>
      <patternFill patternType="gray125"/>
    </fill>
    <fill>
      <patternFill patternType="solid">
        <fgColor rgb="00E6F1FB"/>
      </patternFill>
    </fill>
    <fill>
      <patternFill patternType="solid">
        <fgColor rgb="00FFF7D6"/>
      </patternFill>
    </fill>
    <fill>
      <patternFill patternType="solid">
        <fgColor rgb="00DCEB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0" pivotButton="0" quotePrefix="0" xfId="0"/>
    <xf numFmtId="3" fontId="0" fillId="3" borderId="0" pivotButton="0" quotePrefix="0" xfId="0"/>
    <xf numFmtId="3" fontId="2" fillId="0" borderId="0" pivotButton="0" quotePrefix="0" xfId="0"/>
    <xf numFmtId="10" fontId="2" fillId="0" borderId="0" pivotButton="0" quotePrefix="0" xfId="0"/>
    <xf numFmtId="0" fontId="3" fillId="4" borderId="0" pivotButton="0" quotePrefix="0" xfId="0"/>
    <xf numFmtId="3" fontId="3" fillId="4" borderId="0" pivotButton="0" quotePrefix="0" xfId="0"/>
    <xf numFmtId="3" fontId="3" fillId="0" borderId="0" pivotButton="0" quotePrefix="0" xfId="0"/>
    <xf numFmtId="0" fontId="4" fillId="0" borderId="0" pivotButton="0" quotePrefix="0" xfId="0"/>
    <xf numFmtId="3" fontId="5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3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Формат PNL по целям компании — заполните жёлтые ячейки своих периодов</t>
        </is>
      </c>
    </row>
    <row r="2">
      <c r="A2" s="2" t="inlineStr">
        <is>
          <t>Расходы — со знаком минус. Ступени маржи, итоги блоков и анализ считаются формулами.</t>
        </is>
      </c>
    </row>
    <row r="3">
      <c r="D3" s="3" t="inlineStr">
        <is>
          <t>Горизонтальный анализ</t>
        </is>
      </c>
      <c r="F3" s="3" t="inlineStr">
        <is>
          <t>Вертикальный анализ (= статья ÷ выручка)</t>
        </is>
      </c>
    </row>
    <row r="4">
      <c r="A4" s="4" t="inlineStr">
        <is>
          <t>Показатель</t>
        </is>
      </c>
      <c r="B4" s="4" t="inlineStr">
        <is>
          <t>Период 1</t>
        </is>
      </c>
      <c r="C4" s="4" t="inlineStr">
        <is>
          <t>Период 2</t>
        </is>
      </c>
      <c r="D4" s="4" t="inlineStr">
        <is>
          <t>Абсол, ₽</t>
        </is>
      </c>
      <c r="E4" s="4" t="inlineStr">
        <is>
          <t>Относ, %</t>
        </is>
      </c>
      <c r="F4" s="4" t="inlineStr">
        <is>
          <t>Верт. П1</t>
        </is>
      </c>
      <c r="G4" s="4" t="inlineStr">
        <is>
          <t>Верт. П2</t>
        </is>
      </c>
    </row>
    <row r="5">
      <c r="A5" t="inlineStr">
        <is>
          <t>Выручка − возвраты (без СПП)</t>
        </is>
      </c>
      <c r="B5" s="5" t="n">
        <v>23472217</v>
      </c>
      <c r="C5" s="5" t="n">
        <v>28517136</v>
      </c>
      <c r="D5" s="6">
        <f>C5-B5</f>
        <v/>
      </c>
      <c r="E5" s="7">
        <f>IFERROR(C5/B5-1,"—")</f>
        <v/>
      </c>
      <c r="F5" s="7">
        <f>IFERROR(B5/$B$5,"—")</f>
        <v/>
      </c>
      <c r="G5" s="7">
        <f>IFERROR(C5/$C$5,"—")</f>
        <v/>
      </c>
    </row>
    <row r="6">
      <c r="A6" t="inlineStr">
        <is>
          <t>Себестоимость</t>
        </is>
      </c>
      <c r="B6" s="5" t="n">
        <v>-7221415</v>
      </c>
      <c r="C6" s="5" t="n">
        <v>-8125242</v>
      </c>
      <c r="D6" s="6">
        <f>C6-B6</f>
        <v/>
      </c>
      <c r="E6" s="7">
        <f>IFERROR(C6/B6-1,"—")</f>
        <v/>
      </c>
      <c r="F6" s="7">
        <f>IFERROR(B6/$B$5,"—")</f>
        <v/>
      </c>
      <c r="G6" s="7">
        <f>IFERROR(C6/$C$5,"—")</f>
        <v/>
      </c>
    </row>
    <row r="7">
      <c r="A7" s="8" t="inlineStr">
        <is>
          <t>Валовая прибыль</t>
        </is>
      </c>
      <c r="B7" s="9">
        <f>B5+B6</f>
        <v/>
      </c>
      <c r="C7" s="9">
        <f>C5+C6</f>
        <v/>
      </c>
      <c r="D7" s="6">
        <f>C7-B7</f>
        <v/>
      </c>
      <c r="E7" s="7">
        <f>IFERROR(C7/B7-1,"—")</f>
        <v/>
      </c>
      <c r="F7" s="7">
        <f>IFERROR(B7/$B$5,"—")</f>
        <v/>
      </c>
      <c r="G7" s="7">
        <f>IFERROR(C7/$C$5,"—")</f>
        <v/>
      </c>
    </row>
    <row r="8">
      <c r="A8" s="3" t="inlineStr">
        <is>
          <t>Пропорциональные расходы МП</t>
        </is>
      </c>
      <c r="B8" s="10">
        <f>SUM(B9:B13)</f>
        <v/>
      </c>
      <c r="C8" s="10">
        <f>SUM(C9:C13)</f>
        <v/>
      </c>
      <c r="D8" s="6">
        <f>C8-B8</f>
        <v/>
      </c>
      <c r="E8" s="7">
        <f>IFERROR(C8/B8-1,"—")</f>
        <v/>
      </c>
      <c r="F8" s="7">
        <f>IFERROR(B8/$B$5,"—")</f>
        <v/>
      </c>
      <c r="G8" s="7">
        <f>IFERROR(C8/$C$5,"—")</f>
        <v/>
      </c>
    </row>
    <row r="9">
      <c r="A9" s="11" t="inlineStr">
        <is>
          <t xml:space="preserve">    1.1 Комиссия ВБ</t>
        </is>
      </c>
      <c r="B9" s="12" t="n">
        <v>-5085801</v>
      </c>
      <c r="C9" s="12" t="n">
        <v>-6297601</v>
      </c>
      <c r="D9" s="6">
        <f>C9-B9</f>
        <v/>
      </c>
      <c r="E9" s="7">
        <f>IFERROR(C9/B9-1,"—")</f>
        <v/>
      </c>
      <c r="F9" s="7">
        <f>IFERROR(B9/$B$5,"—")</f>
        <v/>
      </c>
      <c r="G9" s="7">
        <f>IFERROR(C9/$C$5,"—")</f>
        <v/>
      </c>
    </row>
    <row r="10">
      <c r="A10" s="11" t="inlineStr">
        <is>
          <t xml:space="preserve">    1.2 Логистика ВБ</t>
        </is>
      </c>
      <c r="B10" s="12" t="n">
        <v>-3077172</v>
      </c>
      <c r="C10" s="12" t="n">
        <v>-3860181</v>
      </c>
      <c r="D10" s="6">
        <f>C10-B10</f>
        <v/>
      </c>
      <c r="E10" s="7">
        <f>IFERROR(C10/B10-1,"—")</f>
        <v/>
      </c>
      <c r="F10" s="7">
        <f>IFERROR(B10/$B$5,"—")</f>
        <v/>
      </c>
      <c r="G10" s="7">
        <f>IFERROR(C10/$C$5,"—")</f>
        <v/>
      </c>
    </row>
    <row r="11">
      <c r="A11" s="11" t="inlineStr">
        <is>
          <t xml:space="preserve">    1.3 Эквайринг</t>
        </is>
      </c>
      <c r="B11" s="12" t="n">
        <v>-278794</v>
      </c>
      <c r="C11" s="12" t="n">
        <v>-371812</v>
      </c>
      <c r="D11" s="6">
        <f>C11-B11</f>
        <v/>
      </c>
      <c r="E11" s="7">
        <f>IFERROR(C11/B11-1,"—")</f>
        <v/>
      </c>
      <c r="F11" s="7">
        <f>IFERROR(B11/$B$5,"—")</f>
        <v/>
      </c>
      <c r="G11" s="7">
        <f>IFERROR(C11/$C$5,"—")</f>
        <v/>
      </c>
    </row>
    <row r="12">
      <c r="A12" s="11" t="inlineStr">
        <is>
          <t xml:space="preserve">    1.4 Фулфилмент пропорциональный</t>
        </is>
      </c>
      <c r="B12" s="12" t="n">
        <v>-218212</v>
      </c>
      <c r="C12" s="12" t="n">
        <v>-128269</v>
      </c>
      <c r="D12" s="6">
        <f>C12-B12</f>
        <v/>
      </c>
      <c r="E12" s="7">
        <f>IFERROR(C12/B12-1,"—")</f>
        <v/>
      </c>
      <c r="F12" s="7">
        <f>IFERROR(B12/$B$5,"—")</f>
        <v/>
      </c>
      <c r="G12" s="7">
        <f>IFERROR(C12/$C$5,"—")</f>
        <v/>
      </c>
    </row>
    <row r="13">
      <c r="A13" s="11" t="inlineStr">
        <is>
          <t xml:space="preserve">    1.5 Расходные материалы</t>
        </is>
      </c>
      <c r="B13" s="12" t="n">
        <v>0</v>
      </c>
      <c r="C13" s="12" t="n">
        <v>-19325</v>
      </c>
      <c r="D13" s="6">
        <f>C13-B13</f>
        <v/>
      </c>
      <c r="E13" s="7">
        <f>IFERROR(C13/B13-1,"—")</f>
        <v/>
      </c>
      <c r="F13" s="7">
        <f>IFERROR(B13/$B$5,"—")</f>
        <v/>
      </c>
      <c r="G13" s="7">
        <f>IFERROR(C13/$C$5,"—")</f>
        <v/>
      </c>
    </row>
    <row r="14">
      <c r="A14" s="8" t="inlineStr">
        <is>
          <t>Маржа 1 — по продукту</t>
        </is>
      </c>
      <c r="B14" s="9">
        <f>B7+B8</f>
        <v/>
      </c>
      <c r="C14" s="9">
        <f>C7+C8</f>
        <v/>
      </c>
      <c r="D14" s="6">
        <f>C14-B14</f>
        <v/>
      </c>
      <c r="E14" s="7">
        <f>IFERROR(C14/B14-1,"—")</f>
        <v/>
      </c>
      <c r="F14" s="7">
        <f>IFERROR(B14/$B$5,"—")</f>
        <v/>
      </c>
      <c r="G14" s="7">
        <f>IFERROR(C14/$C$5,"—")</f>
        <v/>
      </c>
    </row>
    <row r="15">
      <c r="A15" s="3" t="inlineStr">
        <is>
          <t>Транспортно-складские расходы МП</t>
        </is>
      </c>
      <c r="B15" s="10">
        <f>SUM(B16:B18)</f>
        <v/>
      </c>
      <c r="C15" s="10">
        <f>SUM(C16:C18)</f>
        <v/>
      </c>
      <c r="D15" s="6">
        <f>C15-B15</f>
        <v/>
      </c>
      <c r="E15" s="7">
        <f>IFERROR(C15/B15-1,"—")</f>
        <v/>
      </c>
      <c r="F15" s="7">
        <f>IFERROR(B15/$B$5,"—")</f>
        <v/>
      </c>
      <c r="G15" s="7">
        <f>IFERROR(C15/$C$5,"—")</f>
        <v/>
      </c>
    </row>
    <row r="16">
      <c r="A16" s="11" t="inlineStr">
        <is>
          <t xml:space="preserve">    1.6 Хранение ВБ</t>
        </is>
      </c>
      <c r="B16" s="12" t="n">
        <v>-147289</v>
      </c>
      <c r="C16" s="12" t="n">
        <v>-140704</v>
      </c>
      <c r="D16" s="6">
        <f>C16-B16</f>
        <v/>
      </c>
      <c r="E16" s="7">
        <f>IFERROR(C16/B16-1,"—")</f>
        <v/>
      </c>
      <c r="F16" s="7">
        <f>IFERROR(B16/$B$5,"—")</f>
        <v/>
      </c>
      <c r="G16" s="7">
        <f>IFERROR(C16/$C$5,"—")</f>
        <v/>
      </c>
    </row>
    <row r="17">
      <c r="A17" s="11" t="inlineStr">
        <is>
          <t xml:space="preserve">    1.7 Платная приёмка</t>
        </is>
      </c>
      <c r="B17" s="12" t="n">
        <v>-41637</v>
      </c>
      <c r="C17" s="12" t="n">
        <v>-18885</v>
      </c>
      <c r="D17" s="6">
        <f>C17-B17</f>
        <v/>
      </c>
      <c r="E17" s="7">
        <f>IFERROR(C17/B17-1,"—")</f>
        <v/>
      </c>
      <c r="F17" s="7">
        <f>IFERROR(B17/$B$5,"—")</f>
        <v/>
      </c>
      <c r="G17" s="7">
        <f>IFERROR(C17/$C$5,"—")</f>
        <v/>
      </c>
    </row>
    <row r="18">
      <c r="A18" s="11" t="inlineStr">
        <is>
          <t xml:space="preserve">    1.8 Транзит</t>
        </is>
      </c>
      <c r="B18" s="12" t="n">
        <v>-17211</v>
      </c>
      <c r="C18" s="12" t="n">
        <v>-9703</v>
      </c>
      <c r="D18" s="6">
        <f>C18-B18</f>
        <v/>
      </c>
      <c r="E18" s="7">
        <f>IFERROR(C18/B18-1,"—")</f>
        <v/>
      </c>
      <c r="F18" s="7">
        <f>IFERROR(B18/$B$5,"—")</f>
        <v/>
      </c>
      <c r="G18" s="7">
        <f>IFERROR(C18/$C$5,"—")</f>
        <v/>
      </c>
    </row>
    <row r="19">
      <c r="A19" s="8" t="inlineStr">
        <is>
          <t>Маржа 2 — по логистике МП</t>
        </is>
      </c>
      <c r="B19" s="9">
        <f>B14+B15</f>
        <v/>
      </c>
      <c r="C19" s="9">
        <f>C14+C15</f>
        <v/>
      </c>
      <c r="D19" s="6">
        <f>C19-B19</f>
        <v/>
      </c>
      <c r="E19" s="7">
        <f>IFERROR(C19/B19-1,"—")</f>
        <v/>
      </c>
      <c r="F19" s="7">
        <f>IFERROR(B19/$B$5,"—")</f>
        <v/>
      </c>
      <c r="G19" s="7">
        <f>IFERROR(C19/$C$5,"—")</f>
        <v/>
      </c>
    </row>
    <row r="20">
      <c r="A20" t="inlineStr">
        <is>
          <t>Налоги (СНО)</t>
        </is>
      </c>
      <c r="B20" s="5" t="n">
        <v>-1372777</v>
      </c>
      <c r="C20" s="5" t="n">
        <v>-1889729</v>
      </c>
      <c r="D20" s="6">
        <f>C20-B20</f>
        <v/>
      </c>
      <c r="E20" s="7">
        <f>IFERROR(C20/B20-1,"—")</f>
        <v/>
      </c>
      <c r="F20" s="7">
        <f>IFERROR(B20/$B$5,"—")</f>
        <v/>
      </c>
      <c r="G20" s="7">
        <f>IFERROR(C20/$C$5,"—")</f>
        <v/>
      </c>
    </row>
    <row r="21">
      <c r="A21" s="8" t="inlineStr">
        <is>
          <t>Маржа 3 — по продажам</t>
        </is>
      </c>
      <c r="B21" s="9">
        <f>B19+B20</f>
        <v/>
      </c>
      <c r="C21" s="9">
        <f>C19+C20</f>
        <v/>
      </c>
      <c r="D21" s="6">
        <f>C21-B21</f>
        <v/>
      </c>
      <c r="E21" s="7">
        <f>IFERROR(C21/B21-1,"—")</f>
        <v/>
      </c>
      <c r="F21" s="7">
        <f>IFERROR(B21/$B$5,"—")</f>
        <v/>
      </c>
      <c r="G21" s="7">
        <f>IFERROR(C21/$C$5,"—")</f>
        <v/>
      </c>
    </row>
    <row r="22">
      <c r="A22" t="inlineStr">
        <is>
          <t>Реклама ВБ (внутренняя)</t>
        </is>
      </c>
      <c r="B22" s="5" t="n">
        <v>-1656083</v>
      </c>
      <c r="C22" s="5" t="n">
        <v>-2112181</v>
      </c>
      <c r="D22" s="6">
        <f>C22-B22</f>
        <v/>
      </c>
      <c r="E22" s="7">
        <f>IFERROR(C22/B22-1,"—")</f>
        <v/>
      </c>
      <c r="F22" s="7">
        <f>IFERROR(B22/$B$5,"—")</f>
        <v/>
      </c>
      <c r="G22" s="7">
        <f>IFERROR(C22/$C$5,"—")</f>
        <v/>
      </c>
    </row>
    <row r="23">
      <c r="A23" s="8" t="inlineStr">
        <is>
          <t>Маржа 4 — по рекламе ВБ</t>
        </is>
      </c>
      <c r="B23" s="9">
        <f>B21+B22</f>
        <v/>
      </c>
      <c r="C23" s="9">
        <f>C21+C22</f>
        <v/>
      </c>
      <c r="D23" s="6">
        <f>C23-B23</f>
        <v/>
      </c>
      <c r="E23" s="7">
        <f>IFERROR(C23/B23-1,"—")</f>
        <v/>
      </c>
      <c r="F23" s="7">
        <f>IFERROR(B23/$B$5,"—")</f>
        <v/>
      </c>
      <c r="G23" s="7">
        <f>IFERROR(C23/$C$5,"—")</f>
        <v/>
      </c>
    </row>
    <row r="24">
      <c r="A24" s="3" t="inlineStr">
        <is>
          <t>2. Интеграции с блогерами</t>
        </is>
      </c>
      <c r="B24" s="10">
        <f>SUM(B25:B29)</f>
        <v/>
      </c>
      <c r="C24" s="10">
        <f>SUM(C25:C29)</f>
        <v/>
      </c>
      <c r="D24" s="6">
        <f>C24-B24</f>
        <v/>
      </c>
      <c r="E24" s="7">
        <f>IFERROR(C24/B24-1,"—")</f>
        <v/>
      </c>
      <c r="F24" s="7">
        <f>IFERROR(B24/$B$5,"—")</f>
        <v/>
      </c>
      <c r="G24" s="7">
        <f>IFERROR(C24/$C$5,"—")</f>
        <v/>
      </c>
    </row>
    <row r="25">
      <c r="A25" s="11" t="inlineStr">
        <is>
          <t xml:space="preserve">    Менеджмент</t>
        </is>
      </c>
      <c r="B25" s="12" t="n">
        <v>-13176</v>
      </c>
      <c r="C25" s="12" t="n">
        <v>-21335</v>
      </c>
      <c r="D25" s="6">
        <f>C25-B25</f>
        <v/>
      </c>
      <c r="E25" s="7">
        <f>IFERROR(C25/B25-1,"—")</f>
        <v/>
      </c>
      <c r="F25" s="7">
        <f>IFERROR(B25/$B$5,"—")</f>
        <v/>
      </c>
      <c r="G25" s="7">
        <f>IFERROR(C25/$C$5,"—")</f>
        <v/>
      </c>
    </row>
    <row r="26">
      <c r="A26" s="11" t="inlineStr">
        <is>
          <t xml:space="preserve">    Найм в ИББ</t>
        </is>
      </c>
      <c r="B26" s="12" t="n">
        <v>0</v>
      </c>
      <c r="C26" s="12" t="n">
        <v>0</v>
      </c>
      <c r="D26" s="6">
        <f>C26-B26</f>
        <v/>
      </c>
      <c r="E26" s="7">
        <f>IFERROR(C26/B26-1,"—")</f>
        <v/>
      </c>
      <c r="F26" s="7">
        <f>IFERROR(B26/$B$5,"—")</f>
        <v/>
      </c>
      <c r="G26" s="7">
        <f>IFERROR(C26/$C$5,"—")</f>
        <v/>
      </c>
    </row>
    <row r="27">
      <c r="A27" s="11" t="inlineStr">
        <is>
          <t xml:space="preserve">    Оплата блогерам</t>
        </is>
      </c>
      <c r="B27" s="12" t="n">
        <v>-33667</v>
      </c>
      <c r="C27" s="12" t="n">
        <v>-9373</v>
      </c>
      <c r="D27" s="6">
        <f>C27-B27</f>
        <v/>
      </c>
      <c r="E27" s="7">
        <f>IFERROR(C27/B27-1,"—")</f>
        <v/>
      </c>
      <c r="F27" s="7">
        <f>IFERROR(B27/$B$5,"—")</f>
        <v/>
      </c>
      <c r="G27" s="7">
        <f>IFERROR(C27/$C$5,"—")</f>
        <v/>
      </c>
    </row>
    <row r="28">
      <c r="A28" s="11" t="inlineStr">
        <is>
          <t xml:space="preserve">    Бартеры (товар)</t>
        </is>
      </c>
      <c r="B28" s="12" t="n">
        <v>0</v>
      </c>
      <c r="C28" s="12" t="n">
        <v>-22504</v>
      </c>
      <c r="D28" s="6">
        <f>C28-B28</f>
        <v/>
      </c>
      <c r="E28" s="7">
        <f>IFERROR(C28/B28-1,"—")</f>
        <v/>
      </c>
      <c r="F28" s="7">
        <f>IFERROR(B28/$B$5,"—")</f>
        <v/>
      </c>
      <c r="G28" s="7">
        <f>IFERROR(C28/$C$5,"—")</f>
        <v/>
      </c>
    </row>
    <row r="29">
      <c r="A29" s="11" t="inlineStr">
        <is>
          <t xml:space="preserve">    Доп. расходы</t>
        </is>
      </c>
      <c r="B29" s="12" t="n">
        <v>0</v>
      </c>
      <c r="C29" s="12" t="n">
        <v>0</v>
      </c>
      <c r="D29" s="6">
        <f>C29-B29</f>
        <v/>
      </c>
      <c r="E29" s="7">
        <f>IFERROR(C29/B29-1,"—")</f>
        <v/>
      </c>
      <c r="F29" s="7">
        <f>IFERROR(B29/$B$5,"—")</f>
        <v/>
      </c>
      <c r="G29" s="7">
        <f>IFERROR(C29/$C$5,"—")</f>
        <v/>
      </c>
    </row>
    <row r="30">
      <c r="A30" s="3" t="inlineStr">
        <is>
          <t>3. Рекламные публикации</t>
        </is>
      </c>
      <c r="B30" s="10">
        <f>SUM(B31:B34)</f>
        <v/>
      </c>
      <c r="C30" s="10">
        <f>SUM(C31:C34)</f>
        <v/>
      </c>
      <c r="D30" s="6">
        <f>C30-B30</f>
        <v/>
      </c>
      <c r="E30" s="7">
        <f>IFERROR(C30/B30-1,"—")</f>
        <v/>
      </c>
      <c r="F30" s="7">
        <f>IFERROR(B30/$B$5,"—")</f>
        <v/>
      </c>
      <c r="G30" s="7">
        <f>IFERROR(C30/$C$5,"—")</f>
        <v/>
      </c>
    </row>
    <row r="31">
      <c r="A31" s="11" t="inlineStr">
        <is>
          <t xml:space="preserve">    Менеджмент</t>
        </is>
      </c>
      <c r="B31" s="12" t="n">
        <v>-10248</v>
      </c>
      <c r="C31" s="12" t="n">
        <v>-11712</v>
      </c>
      <c r="D31" s="6">
        <f>C31-B31</f>
        <v/>
      </c>
      <c r="E31" s="7">
        <f>IFERROR(C31/B31-1,"—")</f>
        <v/>
      </c>
      <c r="F31" s="7">
        <f>IFERROR(B31/$B$5,"—")</f>
        <v/>
      </c>
      <c r="G31" s="7">
        <f>IFERROR(C31/$C$5,"—")</f>
        <v/>
      </c>
    </row>
    <row r="32">
      <c r="A32" s="11" t="inlineStr">
        <is>
          <t xml:space="preserve">    Найм в РП</t>
        </is>
      </c>
      <c r="B32" s="12" t="n">
        <v>0</v>
      </c>
      <c r="C32" s="12" t="n">
        <v>0</v>
      </c>
      <c r="D32" s="6">
        <f>C32-B32</f>
        <v/>
      </c>
      <c r="E32" s="7">
        <f>IFERROR(C32/B32-1,"—")</f>
        <v/>
      </c>
      <c r="F32" s="7">
        <f>IFERROR(B32/$B$5,"—")</f>
        <v/>
      </c>
      <c r="G32" s="7">
        <f>IFERROR(C32/$C$5,"—")</f>
        <v/>
      </c>
    </row>
    <row r="33">
      <c r="A33" s="11" t="inlineStr">
        <is>
          <t xml:space="preserve">    Оплата публикаций</t>
        </is>
      </c>
      <c r="B33" s="12" t="n">
        <v>-40868</v>
      </c>
      <c r="C33" s="12" t="n">
        <v>-64252</v>
      </c>
      <c r="D33" s="6">
        <f>C33-B33</f>
        <v/>
      </c>
      <c r="E33" s="7">
        <f>IFERROR(C33/B33-1,"—")</f>
        <v/>
      </c>
      <c r="F33" s="7">
        <f>IFERROR(B33/$B$5,"—")</f>
        <v/>
      </c>
      <c r="G33" s="7">
        <f>IFERROR(C33/$C$5,"—")</f>
        <v/>
      </c>
    </row>
    <row r="34">
      <c r="A34" s="11" t="inlineStr">
        <is>
          <t xml:space="preserve">    Доп. расходы</t>
        </is>
      </c>
      <c r="B34" s="12" t="n">
        <v>0</v>
      </c>
      <c r="C34" s="12" t="n">
        <v>-2266</v>
      </c>
      <c r="D34" s="6">
        <f>C34-B34</f>
        <v/>
      </c>
      <c r="E34" s="7">
        <f>IFERROR(C34/B34-1,"—")</f>
        <v/>
      </c>
      <c r="F34" s="7">
        <f>IFERROR(B34/$B$5,"—")</f>
        <v/>
      </c>
      <c r="G34" s="7">
        <f>IFERROR(C34/$C$5,"—")</f>
        <v/>
      </c>
    </row>
    <row r="35">
      <c r="A35" s="8" t="inlineStr">
        <is>
          <t>Маржа 5 — по внешней рекламе</t>
        </is>
      </c>
      <c r="B35" s="9">
        <f>B23+B24+B30</f>
        <v/>
      </c>
      <c r="C35" s="9">
        <f>C23+C24+C30</f>
        <v/>
      </c>
      <c r="D35" s="6">
        <f>C35-B35</f>
        <v/>
      </c>
      <c r="E35" s="7">
        <f>IFERROR(C35/B35-1,"—")</f>
        <v/>
      </c>
      <c r="F35" s="7">
        <f>IFERROR(B35/$B$5,"—")</f>
        <v/>
      </c>
      <c r="G35" s="7">
        <f>IFERROR(C35/$C$5,"—")</f>
        <v/>
      </c>
    </row>
    <row r="36">
      <c r="A36" s="3" t="inlineStr">
        <is>
          <t>4. Фабрика контента</t>
        </is>
      </c>
      <c r="B36" s="10">
        <f>SUM(B37:B41)</f>
        <v/>
      </c>
      <c r="C36" s="10">
        <f>SUM(C37:C41)</f>
        <v/>
      </c>
      <c r="D36" s="6">
        <f>C36-B36</f>
        <v/>
      </c>
      <c r="E36" s="7">
        <f>IFERROR(C36/B36-1,"—")</f>
        <v/>
      </c>
      <c r="F36" s="7">
        <f>IFERROR(B36/$B$5,"—")</f>
        <v/>
      </c>
      <c r="G36" s="7">
        <f>IFERROR(C36/$C$5,"—")</f>
        <v/>
      </c>
    </row>
    <row r="37">
      <c r="A37" s="11" t="inlineStr">
        <is>
          <t xml:space="preserve">    Менеджмент</t>
        </is>
      </c>
      <c r="B37" s="12" t="n">
        <v>0</v>
      </c>
      <c r="C37" s="12" t="n">
        <v>-6693</v>
      </c>
      <c r="D37" s="6">
        <f>C37-B37</f>
        <v/>
      </c>
      <c r="E37" s="7">
        <f>IFERROR(C37/B37-1,"—")</f>
        <v/>
      </c>
      <c r="F37" s="7">
        <f>IFERROR(B37/$B$5,"—")</f>
        <v/>
      </c>
      <c r="G37" s="7">
        <f>IFERROR(C37/$C$5,"—")</f>
        <v/>
      </c>
    </row>
    <row r="38">
      <c r="A38" s="11" t="inlineStr">
        <is>
          <t xml:space="preserve">    Найм в ФК</t>
        </is>
      </c>
      <c r="B38" s="12" t="n">
        <v>-1542</v>
      </c>
      <c r="C38" s="12" t="n">
        <v>0</v>
      </c>
      <c r="D38" s="6">
        <f>C38-B38</f>
        <v/>
      </c>
      <c r="E38" s="7">
        <f>IFERROR(C38/B38-1,"—")</f>
        <v/>
      </c>
      <c r="F38" s="7">
        <f>IFERROR(B38/$B$5,"—")</f>
        <v/>
      </c>
      <c r="G38" s="7">
        <f>IFERROR(C38/$C$5,"—")</f>
        <v/>
      </c>
    </row>
    <row r="39">
      <c r="A39" s="11" t="inlineStr">
        <is>
          <t xml:space="preserve">    Оплата креаторов</t>
        </is>
      </c>
      <c r="B39" s="12" t="n">
        <v>0</v>
      </c>
      <c r="C39" s="12" t="n">
        <v>-45677</v>
      </c>
      <c r="D39" s="6">
        <f>C39-B39</f>
        <v/>
      </c>
      <c r="E39" s="7">
        <f>IFERROR(C39/B39-1,"—")</f>
        <v/>
      </c>
      <c r="F39" s="7">
        <f>IFERROR(B39/$B$5,"—")</f>
        <v/>
      </c>
      <c r="G39" s="7">
        <f>IFERROR(C39/$C$5,"—")</f>
        <v/>
      </c>
    </row>
    <row r="40">
      <c r="A40" s="11" t="inlineStr">
        <is>
          <t xml:space="preserve">    Списания товара на креаторов</t>
        </is>
      </c>
      <c r="B40" s="12" t="n">
        <v>-19735</v>
      </c>
      <c r="C40" s="12" t="n">
        <v>-47285</v>
      </c>
      <c r="D40" s="6">
        <f>C40-B40</f>
        <v/>
      </c>
      <c r="E40" s="7">
        <f>IFERROR(C40/B40-1,"—")</f>
        <v/>
      </c>
      <c r="F40" s="7">
        <f>IFERROR(B40/$B$5,"—")</f>
        <v/>
      </c>
      <c r="G40" s="7">
        <f>IFERROR(C40/$C$5,"—")</f>
        <v/>
      </c>
    </row>
    <row r="41">
      <c r="A41" s="11" t="inlineStr">
        <is>
          <t xml:space="preserve">    Доп. расходы</t>
        </is>
      </c>
      <c r="B41" s="12" t="n">
        <v>-9054</v>
      </c>
      <c r="C41" s="12" t="n">
        <v>-32901</v>
      </c>
      <c r="D41" s="6">
        <f>C41-B41</f>
        <v/>
      </c>
      <c r="E41" s="7">
        <f>IFERROR(C41/B41-1,"—")</f>
        <v/>
      </c>
      <c r="F41" s="7">
        <f>IFERROR(B41/$B$5,"—")</f>
        <v/>
      </c>
      <c r="G41" s="7">
        <f>IFERROR(C41/$C$5,"—")</f>
        <v/>
      </c>
    </row>
    <row r="42">
      <c r="A42" s="3" t="inlineStr">
        <is>
          <t>5. Бренд-менеджмент и пиар</t>
        </is>
      </c>
      <c r="B42" s="10">
        <f>SUM(B43:B46)</f>
        <v/>
      </c>
      <c r="C42" s="10">
        <f>SUM(C43:C46)</f>
        <v/>
      </c>
      <c r="D42" s="6">
        <f>C42-B42</f>
        <v/>
      </c>
      <c r="E42" s="7">
        <f>IFERROR(C42/B42-1,"—")</f>
        <v/>
      </c>
      <c r="F42" s="7">
        <f>IFERROR(B42/$B$5,"—")</f>
        <v/>
      </c>
      <c r="G42" s="7">
        <f>IFERROR(C42/$C$5,"—")</f>
        <v/>
      </c>
    </row>
    <row r="43">
      <c r="A43" s="11" t="inlineStr">
        <is>
          <t xml:space="preserve">    Менеджмент Instagram</t>
        </is>
      </c>
      <c r="B43" s="12" t="n">
        <v>0</v>
      </c>
      <c r="C43" s="12" t="n">
        <v>-7027</v>
      </c>
      <c r="D43" s="6">
        <f>C43-B43</f>
        <v/>
      </c>
      <c r="E43" s="7">
        <f>IFERROR(C43/B43-1,"—")</f>
        <v/>
      </c>
      <c r="F43" s="7">
        <f>IFERROR(B43/$B$5,"—")</f>
        <v/>
      </c>
      <c r="G43" s="7">
        <f>IFERROR(C43/$C$5,"—")</f>
        <v/>
      </c>
    </row>
    <row r="44">
      <c r="A44" s="11" t="inlineStr">
        <is>
          <t xml:space="preserve">    Другие соцсети</t>
        </is>
      </c>
      <c r="B44" s="12" t="n">
        <v>0</v>
      </c>
      <c r="C44" s="12" t="n">
        <v>0</v>
      </c>
      <c r="D44" s="6">
        <f>C44-B44</f>
        <v/>
      </c>
      <c r="E44" s="7">
        <f>IFERROR(C44/B44-1,"—")</f>
        <v/>
      </c>
      <c r="F44" s="7">
        <f>IFERROR(B44/$B$5,"—")</f>
        <v/>
      </c>
      <c r="G44" s="7">
        <f>IFERROR(C44/$C$5,"—")</f>
        <v/>
      </c>
    </row>
    <row r="45">
      <c r="A45" s="11" t="inlineStr">
        <is>
          <t xml:space="preserve">    Найм в БМП</t>
        </is>
      </c>
      <c r="B45" s="12" t="n">
        <v>-1542</v>
      </c>
      <c r="C45" s="12" t="n">
        <v>-1719</v>
      </c>
      <c r="D45" s="6">
        <f>C45-B45</f>
        <v/>
      </c>
      <c r="E45" s="7">
        <f>IFERROR(C45/B45-1,"—")</f>
        <v/>
      </c>
      <c r="F45" s="7">
        <f>IFERROR(B45/$B$5,"—")</f>
        <v/>
      </c>
      <c r="G45" s="7">
        <f>IFERROR(C45/$C$5,"—")</f>
        <v/>
      </c>
    </row>
    <row r="46">
      <c r="A46" s="11" t="inlineStr">
        <is>
          <t xml:space="preserve">    Доп. расходы</t>
        </is>
      </c>
      <c r="B46" s="12" t="n">
        <v>0</v>
      </c>
      <c r="C46" s="12" t="n">
        <v>-339</v>
      </c>
      <c r="D46" s="6">
        <f>C46-B46</f>
        <v/>
      </c>
      <c r="E46" s="7">
        <f>IFERROR(C46/B46-1,"—")</f>
        <v/>
      </c>
      <c r="F46" s="7">
        <f>IFERROR(B46/$B$5,"—")</f>
        <v/>
      </c>
      <c r="G46" s="7">
        <f>IFERROR(C46/$C$5,"—")</f>
        <v/>
      </c>
    </row>
    <row r="47">
      <c r="A47" s="3" t="inlineStr">
        <is>
          <t>6. Управление товарными запасами</t>
        </is>
      </c>
      <c r="B47" s="10">
        <f>SUM(B48:B53)</f>
        <v/>
      </c>
      <c r="C47" s="10">
        <f>SUM(C48:C53)</f>
        <v/>
      </c>
      <c r="D47" s="6">
        <f>C47-B47</f>
        <v/>
      </c>
      <c r="E47" s="7">
        <f>IFERROR(C47/B47-1,"—")</f>
        <v/>
      </c>
      <c r="F47" s="7">
        <f>IFERROR(B47/$B$5,"—")</f>
        <v/>
      </c>
      <c r="G47" s="7">
        <f>IFERROR(C47/$C$5,"—")</f>
        <v/>
      </c>
    </row>
    <row r="48">
      <c r="A48" s="11" t="inlineStr">
        <is>
          <t xml:space="preserve">    Менеджмент УЗ</t>
        </is>
      </c>
      <c r="B48" s="12" t="n">
        <v>-44113</v>
      </c>
      <c r="C48" s="12" t="n">
        <v>-39753</v>
      </c>
      <c r="D48" s="6">
        <f>C48-B48</f>
        <v/>
      </c>
      <c r="E48" s="7">
        <f>IFERROR(C48/B48-1,"—")</f>
        <v/>
      </c>
      <c r="F48" s="7">
        <f>IFERROR(B48/$B$5,"—")</f>
        <v/>
      </c>
      <c r="G48" s="7">
        <f>IFERROR(C48/$C$5,"—")</f>
        <v/>
      </c>
    </row>
    <row r="49">
      <c r="A49" s="11" t="inlineStr">
        <is>
          <t xml:space="preserve">    Найм в УЗ</t>
        </is>
      </c>
      <c r="B49" s="12" t="n">
        <v>0</v>
      </c>
      <c r="C49" s="12" t="n">
        <v>0</v>
      </c>
      <c r="D49" s="6">
        <f>C49-B49</f>
        <v/>
      </c>
      <c r="E49" s="7">
        <f>IFERROR(C49/B49-1,"—")</f>
        <v/>
      </c>
      <c r="F49" s="7">
        <f>IFERROR(B49/$B$5,"—")</f>
        <v/>
      </c>
      <c r="G49" s="7">
        <f>IFERROR(C49/$C$5,"—")</f>
        <v/>
      </c>
    </row>
    <row r="50">
      <c r="A50" s="11" t="inlineStr">
        <is>
          <t xml:space="preserve">    Обучение</t>
        </is>
      </c>
      <c r="B50" s="12" t="n">
        <v>-21082</v>
      </c>
      <c r="C50" s="12" t="n">
        <v>0</v>
      </c>
      <c r="D50" s="6">
        <f>C50-B50</f>
        <v/>
      </c>
      <c r="E50" s="7">
        <f>IFERROR(C50/B50-1,"—")</f>
        <v/>
      </c>
      <c r="F50" s="7">
        <f>IFERROR(B50/$B$5,"—")</f>
        <v/>
      </c>
      <c r="G50" s="7">
        <f>IFERROR(C50/$C$5,"—")</f>
        <v/>
      </c>
    </row>
    <row r="51">
      <c r="A51" s="11" t="inlineStr">
        <is>
          <t xml:space="preserve">    ПО</t>
        </is>
      </c>
      <c r="B51" s="12" t="n">
        <v>-1171</v>
      </c>
      <c r="C51" s="12" t="n">
        <v>-3133</v>
      </c>
      <c r="D51" s="6">
        <f>C51-B51</f>
        <v/>
      </c>
      <c r="E51" s="7">
        <f>IFERROR(C51/B51-1,"—")</f>
        <v/>
      </c>
      <c r="F51" s="7">
        <f>IFERROR(B51/$B$5,"—")</f>
        <v/>
      </c>
      <c r="G51" s="7">
        <f>IFERROR(C51/$C$5,"—")</f>
        <v/>
      </c>
    </row>
    <row r="52">
      <c r="A52" s="11" t="inlineStr">
        <is>
          <t xml:space="preserve">    Списания (утери/пересорт)</t>
        </is>
      </c>
      <c r="B52" s="12" t="n">
        <v>-8794</v>
      </c>
      <c r="C52" s="12" t="n">
        <v>-47095</v>
      </c>
      <c r="D52" s="6">
        <f>C52-B52</f>
        <v/>
      </c>
      <c r="E52" s="7">
        <f>IFERROR(C52/B52-1,"—")</f>
        <v/>
      </c>
      <c r="F52" s="7">
        <f>IFERROR(B52/$B$5,"—")</f>
        <v/>
      </c>
      <c r="G52" s="7">
        <f>IFERROR(C52/$C$5,"—")</f>
        <v/>
      </c>
    </row>
    <row r="53">
      <c r="A53" s="11" t="inlineStr">
        <is>
          <t xml:space="preserve">    Прочие</t>
        </is>
      </c>
      <c r="B53" s="12" t="n">
        <v>0</v>
      </c>
      <c r="C53" s="12" t="n">
        <v>0</v>
      </c>
      <c r="D53" s="6">
        <f>C53-B53</f>
        <v/>
      </c>
      <c r="E53" s="7">
        <f>IFERROR(C53/B53-1,"—")</f>
        <v/>
      </c>
      <c r="F53" s="7">
        <f>IFERROR(B53/$B$5,"—")</f>
        <v/>
      </c>
      <c r="G53" s="7">
        <f>IFERROR(C53/$C$5,"—")</f>
        <v/>
      </c>
    </row>
    <row r="54">
      <c r="A54" t="inlineStr">
        <is>
          <t>Фулфилмент непропорциональный</t>
        </is>
      </c>
      <c r="B54" s="5" t="n">
        <v>-224664</v>
      </c>
      <c r="C54" s="5" t="n">
        <v>-102294</v>
      </c>
      <c r="D54" s="6">
        <f>C54-B54</f>
        <v/>
      </c>
      <c r="E54" s="7">
        <f>IFERROR(C54/B54-1,"—")</f>
        <v/>
      </c>
      <c r="F54" s="7">
        <f>IFERROR(B54/$B$5,"—")</f>
        <v/>
      </c>
      <c r="G54" s="7">
        <f>IFERROR(C54/$C$5,"—")</f>
        <v/>
      </c>
    </row>
    <row r="55">
      <c r="A55" s="3" t="inlineStr">
        <is>
          <t>7. Прямые продажи на МП</t>
        </is>
      </c>
      <c r="B55" s="10">
        <f>SUM(B56:B61)</f>
        <v/>
      </c>
      <c r="C55" s="10">
        <f>SUM(C56:C61)</f>
        <v/>
      </c>
      <c r="D55" s="6">
        <f>C55-B55</f>
        <v/>
      </c>
      <c r="E55" s="7">
        <f>IFERROR(C55/B55-1,"—")</f>
        <v/>
      </c>
      <c r="F55" s="7">
        <f>IFERROR(B55/$B$5,"—")</f>
        <v/>
      </c>
      <c r="G55" s="7">
        <f>IFERROR(C55/$C$5,"—")</f>
        <v/>
      </c>
    </row>
    <row r="56">
      <c r="A56" s="11" t="inlineStr">
        <is>
          <t xml:space="preserve">    Менеджмент ОП</t>
        </is>
      </c>
      <c r="B56" s="12" t="n">
        <v>-57685</v>
      </c>
      <c r="C56" s="12" t="n">
        <v>-76738</v>
      </c>
      <c r="D56" s="6">
        <f>C56-B56</f>
        <v/>
      </c>
      <c r="E56" s="7">
        <f>IFERROR(C56/B56-1,"—")</f>
        <v/>
      </c>
      <c r="F56" s="7">
        <f>IFERROR(B56/$B$5,"—")</f>
        <v/>
      </c>
      <c r="G56" s="7">
        <f>IFERROR(C56/$C$5,"—")</f>
        <v/>
      </c>
    </row>
    <row r="57">
      <c r="A57" s="11" t="inlineStr">
        <is>
          <t xml:space="preserve">    Найм в ОП</t>
        </is>
      </c>
      <c r="B57" s="12" t="n">
        <v>-1581</v>
      </c>
      <c r="C57" s="12" t="n">
        <v>0</v>
      </c>
      <c r="D57" s="6">
        <f>C57-B57</f>
        <v/>
      </c>
      <c r="E57" s="7">
        <f>IFERROR(C57/B57-1,"—")</f>
        <v/>
      </c>
      <c r="F57" s="7">
        <f>IFERROR(B57/$B$5,"—")</f>
        <v/>
      </c>
      <c r="G57" s="7">
        <f>IFERROR(C57/$C$5,"—")</f>
        <v/>
      </c>
    </row>
    <row r="58">
      <c r="A58" s="11" t="inlineStr">
        <is>
          <t xml:space="preserve">    Обучение</t>
        </is>
      </c>
      <c r="B58" s="12" t="n">
        <v>0</v>
      </c>
      <c r="C58" s="12" t="n">
        <v>0</v>
      </c>
      <c r="D58" s="6">
        <f>C58-B58</f>
        <v/>
      </c>
      <c r="E58" s="7">
        <f>IFERROR(C58/B58-1,"—")</f>
        <v/>
      </c>
      <c r="F58" s="7">
        <f>IFERROR(B58/$B$5,"—")</f>
        <v/>
      </c>
      <c r="G58" s="7">
        <f>IFERROR(C58/$C$5,"—")</f>
        <v/>
      </c>
    </row>
    <row r="59">
      <c r="A59" s="11" t="inlineStr">
        <is>
          <t xml:space="preserve">    ПО</t>
        </is>
      </c>
      <c r="B59" s="12" t="n">
        <v>-36050</v>
      </c>
      <c r="C59" s="12" t="n">
        <v>-17627</v>
      </c>
      <c r="D59" s="6">
        <f>C59-B59</f>
        <v/>
      </c>
      <c r="E59" s="7">
        <f>IFERROR(C59/B59-1,"—")</f>
        <v/>
      </c>
      <c r="F59" s="7">
        <f>IFERROR(B59/$B$5,"—")</f>
        <v/>
      </c>
      <c r="G59" s="7">
        <f>IFERROR(C59/$C$5,"—")</f>
        <v/>
      </c>
    </row>
    <row r="60">
      <c r="A60" s="11" t="inlineStr">
        <is>
          <t xml:space="preserve">    Подписка «Джем»</t>
        </is>
      </c>
      <c r="B60" s="12" t="n">
        <v>-8807</v>
      </c>
      <c r="C60" s="12" t="n">
        <v>-16684</v>
      </c>
      <c r="D60" s="6">
        <f>C60-B60</f>
        <v/>
      </c>
      <c r="E60" s="7">
        <f>IFERROR(C60/B60-1,"—")</f>
        <v/>
      </c>
      <c r="F60" s="7">
        <f>IFERROR(B60/$B$5,"—")</f>
        <v/>
      </c>
      <c r="G60" s="7">
        <f>IFERROR(C60/$C$5,"—")</f>
        <v/>
      </c>
    </row>
    <row r="61">
      <c r="A61" s="11" t="inlineStr">
        <is>
          <t xml:space="preserve">    Прочие</t>
        </is>
      </c>
      <c r="B61" s="12" t="n">
        <v>0</v>
      </c>
      <c r="C61" s="12" t="n">
        <v>0</v>
      </c>
      <c r="D61" s="6">
        <f>C61-B61</f>
        <v/>
      </c>
      <c r="E61" s="7">
        <f>IFERROR(C61/B61-1,"—")</f>
        <v/>
      </c>
      <c r="F61" s="7">
        <f>IFERROR(B61/$B$5,"—")</f>
        <v/>
      </c>
      <c r="G61" s="7">
        <f>IFERROR(C61/$C$5,"—")</f>
        <v/>
      </c>
    </row>
    <row r="62">
      <c r="A62" s="3" t="inlineStr">
        <is>
          <t>8. Команда, найм и мотивация (HR)</t>
        </is>
      </c>
      <c r="B62" s="10">
        <f>SUM(B63:B66)</f>
        <v/>
      </c>
      <c r="C62" s="10">
        <f>SUM(C63:C66)</f>
        <v/>
      </c>
      <c r="D62" s="6">
        <f>C62-B62</f>
        <v/>
      </c>
      <c r="E62" s="7">
        <f>IFERROR(C62/B62-1,"—")</f>
        <v/>
      </c>
      <c r="F62" s="7">
        <f>IFERROR(B62/$B$5,"—")</f>
        <v/>
      </c>
      <c r="G62" s="7">
        <f>IFERROR(C62/$C$5,"—")</f>
        <v/>
      </c>
    </row>
    <row r="63">
      <c r="A63" s="11" t="inlineStr">
        <is>
          <t xml:space="preserve">    Менеджмент HR</t>
        </is>
      </c>
      <c r="B63" s="12" t="n">
        <v>-17849</v>
      </c>
      <c r="C63" s="12" t="n">
        <v>-17568</v>
      </c>
      <c r="D63" s="6">
        <f>C63-B63</f>
        <v/>
      </c>
      <c r="E63" s="7">
        <f>IFERROR(C63/B63-1,"—")</f>
        <v/>
      </c>
      <c r="F63" s="7">
        <f>IFERROR(B63/$B$5,"—")</f>
        <v/>
      </c>
      <c r="G63" s="7">
        <f>IFERROR(C63/$C$5,"—")</f>
        <v/>
      </c>
    </row>
    <row r="64">
      <c r="A64" s="11" t="inlineStr">
        <is>
          <t xml:space="preserve">    Мотивация и удержание</t>
        </is>
      </c>
      <c r="B64" s="12" t="n">
        <v>-8784</v>
      </c>
      <c r="C64" s="12" t="n">
        <v>-22987</v>
      </c>
      <c r="D64" s="6">
        <f>C64-B64</f>
        <v/>
      </c>
      <c r="E64" s="7">
        <f>IFERROR(C64/B64-1,"—")</f>
        <v/>
      </c>
      <c r="F64" s="7">
        <f>IFERROR(B64/$B$5,"—")</f>
        <v/>
      </c>
      <c r="G64" s="7">
        <f>IFERROR(C64/$C$5,"—")</f>
        <v/>
      </c>
    </row>
    <row r="65">
      <c r="A65" s="11" t="inlineStr">
        <is>
          <t xml:space="preserve">    Обучение</t>
        </is>
      </c>
      <c r="B65" s="12" t="n">
        <v>0</v>
      </c>
      <c r="C65" s="12" t="n">
        <v>0</v>
      </c>
      <c r="D65" s="6">
        <f>C65-B65</f>
        <v/>
      </c>
      <c r="E65" s="7">
        <f>IFERROR(C65/B65-1,"—")</f>
        <v/>
      </c>
      <c r="F65" s="7">
        <f>IFERROR(B65/$B$5,"—")</f>
        <v/>
      </c>
      <c r="G65" s="7">
        <f>IFERROR(C65/$C$5,"—")</f>
        <v/>
      </c>
    </row>
    <row r="66">
      <c r="A66" s="11" t="inlineStr">
        <is>
          <t xml:space="preserve">    Прочие</t>
        </is>
      </c>
      <c r="B66" s="12" t="n">
        <v>-1282</v>
      </c>
      <c r="C66" s="12" t="n">
        <v>0</v>
      </c>
      <c r="D66" s="6">
        <f>C66-B66</f>
        <v/>
      </c>
      <c r="E66" s="7">
        <f>IFERROR(C66/B66-1,"—")</f>
        <v/>
      </c>
      <c r="F66" s="7">
        <f>IFERROR(B66/$B$5,"—")</f>
        <v/>
      </c>
      <c r="G66" s="7">
        <f>IFERROR(C66/$C$5,"—")</f>
        <v/>
      </c>
    </row>
    <row r="67">
      <c r="A67" s="3" t="inlineStr">
        <is>
          <t>9. RND — создание продукта</t>
        </is>
      </c>
      <c r="B67" s="10">
        <f>SUM(B68:B73)</f>
        <v/>
      </c>
      <c r="C67" s="10">
        <f>SUM(C68:C73)</f>
        <v/>
      </c>
      <c r="D67" s="6">
        <f>C67-B67</f>
        <v/>
      </c>
      <c r="E67" s="7">
        <f>IFERROR(C67/B67-1,"—")</f>
        <v/>
      </c>
      <c r="F67" s="7">
        <f>IFERROR(B67/$B$5,"—")</f>
        <v/>
      </c>
      <c r="G67" s="7">
        <f>IFERROR(C67/$C$5,"—")</f>
        <v/>
      </c>
    </row>
    <row r="68">
      <c r="A68" s="11" t="inlineStr">
        <is>
          <t xml:space="preserve">    Менеджмент RND</t>
        </is>
      </c>
      <c r="B68" s="12" t="n">
        <v>-13176</v>
      </c>
      <c r="C68" s="12" t="n">
        <v>-18407</v>
      </c>
      <c r="D68" s="6">
        <f>C68-B68</f>
        <v/>
      </c>
      <c r="E68" s="7">
        <f>IFERROR(C68/B68-1,"—")</f>
        <v/>
      </c>
      <c r="F68" s="7">
        <f>IFERROR(B68/$B$5,"—")</f>
        <v/>
      </c>
      <c r="G68" s="7">
        <f>IFERROR(C68/$C$5,"—")</f>
        <v/>
      </c>
    </row>
    <row r="69">
      <c r="A69" s="11" t="inlineStr">
        <is>
          <t xml:space="preserve">    Найм в RND</t>
        </is>
      </c>
      <c r="B69" s="12" t="n">
        <v>0</v>
      </c>
      <c r="C69" s="12" t="n">
        <v>0</v>
      </c>
      <c r="D69" s="6">
        <f>C69-B69</f>
        <v/>
      </c>
      <c r="E69" s="7">
        <f>IFERROR(C69/B69-1,"—")</f>
        <v/>
      </c>
      <c r="F69" s="7">
        <f>IFERROR(B69/$B$5,"—")</f>
        <v/>
      </c>
      <c r="G69" s="7">
        <f>IFERROR(C69/$C$5,"—")</f>
        <v/>
      </c>
    </row>
    <row r="70">
      <c r="A70" s="11" t="inlineStr">
        <is>
          <t xml:space="preserve">    Обучение</t>
        </is>
      </c>
      <c r="B70" s="12" t="n">
        <v>0</v>
      </c>
      <c r="C70" s="12" t="n">
        <v>0</v>
      </c>
      <c r="D70" s="6">
        <f>C70-B70</f>
        <v/>
      </c>
      <c r="E70" s="7">
        <f>IFERROR(C70/B70-1,"—")</f>
        <v/>
      </c>
      <c r="F70" s="7">
        <f>IFERROR(B70/$B$5,"—")</f>
        <v/>
      </c>
      <c r="G70" s="7">
        <f>IFERROR(C70/$C$5,"—")</f>
        <v/>
      </c>
    </row>
    <row r="71">
      <c r="A71" s="11" t="inlineStr">
        <is>
          <t xml:space="preserve">    Контент (модели, студии)</t>
        </is>
      </c>
      <c r="B71" s="12" t="n">
        <v>-6825</v>
      </c>
      <c r="C71" s="12" t="n">
        <v>0</v>
      </c>
      <c r="D71" s="6">
        <f>C71-B71</f>
        <v/>
      </c>
      <c r="E71" s="7">
        <f>IFERROR(C71/B71-1,"—")</f>
        <v/>
      </c>
      <c r="F71" s="7">
        <f>IFERROR(B71/$B$5,"—")</f>
        <v/>
      </c>
      <c r="G71" s="7">
        <f>IFERROR(C71/$C$5,"—")</f>
        <v/>
      </c>
    </row>
    <row r="72">
      <c r="A72" s="11" t="inlineStr">
        <is>
          <t xml:space="preserve">    Транспорт (Китай, образцы)</t>
        </is>
      </c>
      <c r="B72" s="12" t="n">
        <v>-5123</v>
      </c>
      <c r="C72" s="12" t="n">
        <v>-55205</v>
      </c>
      <c r="D72" s="6">
        <f>C72-B72</f>
        <v/>
      </c>
      <c r="E72" s="7">
        <f>IFERROR(C72/B72-1,"—")</f>
        <v/>
      </c>
      <c r="F72" s="7">
        <f>IFERROR(B72/$B$5,"—")</f>
        <v/>
      </c>
      <c r="G72" s="7">
        <f>IFERROR(C72/$C$5,"—")</f>
        <v/>
      </c>
    </row>
    <row r="73">
      <c r="A73" s="11" t="inlineStr">
        <is>
          <t xml:space="preserve">    Прочие</t>
        </is>
      </c>
      <c r="B73" s="12" t="n">
        <v>-6335</v>
      </c>
      <c r="C73" s="12" t="n">
        <v>0</v>
      </c>
      <c r="D73" s="6">
        <f>C73-B73</f>
        <v/>
      </c>
      <c r="E73" s="7">
        <f>IFERROR(C73/B73-1,"—")</f>
        <v/>
      </c>
      <c r="F73" s="7">
        <f>IFERROR(B73/$B$5,"—")</f>
        <v/>
      </c>
      <c r="G73" s="7">
        <f>IFERROR(C73/$C$5,"—")</f>
        <v/>
      </c>
    </row>
    <row r="74">
      <c r="A74" s="3" t="inlineStr">
        <is>
          <t>10. Отдел управления</t>
        </is>
      </c>
      <c r="B74" s="10">
        <f>SUM(B75:B77)</f>
        <v/>
      </c>
      <c r="C74" s="10">
        <f>SUM(C75:C77)</f>
        <v/>
      </c>
      <c r="D74" s="6">
        <f>C74-B74</f>
        <v/>
      </c>
      <c r="E74" s="7">
        <f>IFERROR(C74/B74-1,"—")</f>
        <v/>
      </c>
      <c r="F74" s="7">
        <f>IFERROR(B74/$B$5,"—")</f>
        <v/>
      </c>
      <c r="G74" s="7">
        <f>IFERROR(C74/$C$5,"—")</f>
        <v/>
      </c>
    </row>
    <row r="75">
      <c r="A75" s="11" t="inlineStr">
        <is>
          <t xml:space="preserve">    ЗП управления</t>
        </is>
      </c>
      <c r="B75" s="12" t="n">
        <v>-351360</v>
      </c>
      <c r="C75" s="12" t="n">
        <v>-351360</v>
      </c>
      <c r="D75" s="6">
        <f>C75-B75</f>
        <v/>
      </c>
      <c r="E75" s="7">
        <f>IFERROR(C75/B75-1,"—")</f>
        <v/>
      </c>
      <c r="F75" s="7">
        <f>IFERROR(B75/$B$5,"—")</f>
        <v/>
      </c>
      <c r="G75" s="7">
        <f>IFERROR(C75/$C$5,"—")</f>
        <v/>
      </c>
    </row>
    <row r="76">
      <c r="A76" s="11" t="inlineStr">
        <is>
          <t xml:space="preserve">    Обучение</t>
        </is>
      </c>
      <c r="B76" s="12" t="n">
        <v>-204960</v>
      </c>
      <c r="C76" s="12" t="n">
        <v>0</v>
      </c>
      <c r="D76" s="6">
        <f>C76-B76</f>
        <v/>
      </c>
      <c r="E76" s="7">
        <f>IFERROR(C76/B76-1,"—")</f>
        <v/>
      </c>
      <c r="F76" s="7">
        <f>IFERROR(B76/$B$5,"—")</f>
        <v/>
      </c>
      <c r="G76" s="7">
        <f>IFERROR(C76/$C$5,"—")</f>
        <v/>
      </c>
    </row>
    <row r="77">
      <c r="A77" s="11" t="inlineStr">
        <is>
          <t xml:space="preserve">    Прочие</t>
        </is>
      </c>
      <c r="B77" s="12" t="n">
        <v>-17568</v>
      </c>
      <c r="C77" s="12" t="n">
        <v>0</v>
      </c>
      <c r="D77" s="6">
        <f>C77-B77</f>
        <v/>
      </c>
      <c r="E77" s="7">
        <f>IFERROR(C77/B77-1,"—")</f>
        <v/>
      </c>
      <c r="F77" s="7">
        <f>IFERROR(B77/$B$5,"—")</f>
        <v/>
      </c>
      <c r="G77" s="7">
        <f>IFERROR(C77/$C$5,"—")</f>
        <v/>
      </c>
    </row>
    <row r="78">
      <c r="A78" s="3" t="inlineStr">
        <is>
          <t>11. Отдел финансов</t>
        </is>
      </c>
      <c r="B78" s="10">
        <f>SUM(B79:B84)</f>
        <v/>
      </c>
      <c r="C78" s="10">
        <f>SUM(C79:C84)</f>
        <v/>
      </c>
      <c r="D78" s="6">
        <f>C78-B78</f>
        <v/>
      </c>
      <c r="E78" s="7">
        <f>IFERROR(C78/B78-1,"—")</f>
        <v/>
      </c>
      <c r="F78" s="7">
        <f>IFERROR(B78/$B$5,"—")</f>
        <v/>
      </c>
      <c r="G78" s="7">
        <f>IFERROR(C78/$C$5,"—")</f>
        <v/>
      </c>
    </row>
    <row r="79">
      <c r="A79" s="11" t="inlineStr">
        <is>
          <t xml:space="preserve">    Менеджмент ОФ</t>
        </is>
      </c>
      <c r="B79" s="12" t="n">
        <v>-101602</v>
      </c>
      <c r="C79" s="12" t="n">
        <v>-89626</v>
      </c>
      <c r="D79" s="6">
        <f>C79-B79</f>
        <v/>
      </c>
      <c r="E79" s="7">
        <f>IFERROR(C79/B79-1,"—")</f>
        <v/>
      </c>
      <c r="F79" s="7">
        <f>IFERROR(B79/$B$5,"—")</f>
        <v/>
      </c>
      <c r="G79" s="7">
        <f>IFERROR(C79/$C$5,"—")</f>
        <v/>
      </c>
    </row>
    <row r="80">
      <c r="A80" s="11" t="inlineStr">
        <is>
          <t xml:space="preserve">    Найм в ОФ</t>
        </is>
      </c>
      <c r="B80" s="12" t="n">
        <v>0</v>
      </c>
      <c r="C80" s="12" t="n">
        <v>-1581</v>
      </c>
      <c r="D80" s="6">
        <f>C80-B80</f>
        <v/>
      </c>
      <c r="E80" s="7">
        <f>IFERROR(C80/B80-1,"—")</f>
        <v/>
      </c>
      <c r="F80" s="7">
        <f>IFERROR(B80/$B$5,"—")</f>
        <v/>
      </c>
      <c r="G80" s="7">
        <f>IFERROR(C80/$C$5,"—")</f>
        <v/>
      </c>
    </row>
    <row r="81">
      <c r="A81" s="11" t="inlineStr">
        <is>
          <t xml:space="preserve">    Обучение</t>
        </is>
      </c>
      <c r="B81" s="12" t="n">
        <v>-642</v>
      </c>
      <c r="C81" s="12" t="n">
        <v>0</v>
      </c>
      <c r="D81" s="6">
        <f>C81-B81</f>
        <v/>
      </c>
      <c r="E81" s="7">
        <f>IFERROR(C81/B81-1,"—")</f>
        <v/>
      </c>
      <c r="F81" s="7">
        <f>IFERROR(B81/$B$5,"—")</f>
        <v/>
      </c>
      <c r="G81" s="7">
        <f>IFERROR(C81/$C$5,"—")</f>
        <v/>
      </c>
    </row>
    <row r="82">
      <c r="A82" s="11" t="inlineStr">
        <is>
          <t xml:space="preserve">    ПО</t>
        </is>
      </c>
      <c r="B82" s="12" t="n">
        <v>-3104</v>
      </c>
      <c r="C82" s="12" t="n">
        <v>0</v>
      </c>
      <c r="D82" s="6">
        <f>C82-B82</f>
        <v/>
      </c>
      <c r="E82" s="7">
        <f>IFERROR(C82/B82-1,"—")</f>
        <v/>
      </c>
      <c r="F82" s="7">
        <f>IFERROR(B82/$B$5,"—")</f>
        <v/>
      </c>
      <c r="G82" s="7">
        <f>IFERROR(C82/$C$5,"—")</f>
        <v/>
      </c>
    </row>
    <row r="83">
      <c r="A83" s="11" t="inlineStr">
        <is>
          <t xml:space="preserve">    Бухгалтерия</t>
        </is>
      </c>
      <c r="B83" s="12" t="n">
        <v>-45443</v>
      </c>
      <c r="C83" s="12" t="n">
        <v>-15811</v>
      </c>
      <c r="D83" s="6">
        <f>C83-B83</f>
        <v/>
      </c>
      <c r="E83" s="7">
        <f>IFERROR(C83/B83-1,"—")</f>
        <v/>
      </c>
      <c r="F83" s="7">
        <f>IFERROR(B83/$B$5,"—")</f>
        <v/>
      </c>
      <c r="G83" s="7">
        <f>IFERROR(C83/$C$5,"—")</f>
        <v/>
      </c>
    </row>
    <row r="84">
      <c r="A84" s="11" t="inlineStr">
        <is>
          <t xml:space="preserve">    Прочие</t>
        </is>
      </c>
      <c r="B84" s="12" t="n">
        <v>0</v>
      </c>
      <c r="C84" s="12" t="n">
        <v>-571</v>
      </c>
      <c r="D84" s="6">
        <f>C84-B84</f>
        <v/>
      </c>
      <c r="E84" s="7">
        <f>IFERROR(C84/B84-1,"—")</f>
        <v/>
      </c>
      <c r="F84" s="7">
        <f>IFERROR(B84/$B$5,"—")</f>
        <v/>
      </c>
      <c r="G84" s="7">
        <f>IFERROR(C84/$C$5,"—")</f>
        <v/>
      </c>
    </row>
    <row r="85">
      <c r="A85" t="inlineStr">
        <is>
          <t>12. Непрофильные сотрудники</t>
        </is>
      </c>
      <c r="B85" s="5" t="n">
        <v>0</v>
      </c>
      <c r="C85" s="5" t="n">
        <v>0</v>
      </c>
      <c r="D85" s="6">
        <f>C85-B85</f>
        <v/>
      </c>
      <c r="E85" s="7">
        <f>IFERROR(C85/B85-1,"—")</f>
        <v/>
      </c>
      <c r="F85" s="7">
        <f>IFERROR(B85/$B$5,"—")</f>
        <v/>
      </c>
      <c r="G85" s="7">
        <f>IFERROR(C85/$C$5,"—")</f>
        <v/>
      </c>
    </row>
    <row r="86">
      <c r="A86" s="3" t="inlineStr">
        <is>
          <t>13. Операционные расходы</t>
        </is>
      </c>
      <c r="B86" s="10">
        <f>SUM(B87:B93)</f>
        <v/>
      </c>
      <c r="C86" s="10">
        <f>SUM(C87:C93)</f>
        <v/>
      </c>
      <c r="D86" s="6">
        <f>C86-B86</f>
        <v/>
      </c>
      <c r="E86" s="7">
        <f>IFERROR(C86/B86-1,"—")</f>
        <v/>
      </c>
      <c r="F86" s="7">
        <f>IFERROR(B86/$B$5,"—")</f>
        <v/>
      </c>
      <c r="G86" s="7">
        <f>IFERROR(C86/$C$5,"—")</f>
        <v/>
      </c>
    </row>
    <row r="87">
      <c r="A87" s="11" t="inlineStr">
        <is>
          <t xml:space="preserve">    Штрафы ВБ</t>
        </is>
      </c>
      <c r="B87" s="12" t="n">
        <v>-4559</v>
      </c>
      <c r="C87" s="12" t="n">
        <v>-15686</v>
      </c>
      <c r="D87" s="6">
        <f>C87-B87</f>
        <v/>
      </c>
      <c r="E87" s="7">
        <f>IFERROR(C87/B87-1,"—")</f>
        <v/>
      </c>
      <c r="F87" s="7">
        <f>IFERROR(B87/$B$5,"—")</f>
        <v/>
      </c>
      <c r="G87" s="7">
        <f>IFERROR(C87/$C$5,"—")</f>
        <v/>
      </c>
    </row>
    <row r="88">
      <c r="A88" s="11" t="inlineStr">
        <is>
          <t xml:space="preserve">    Банк и комиссии</t>
        </is>
      </c>
      <c r="B88" s="12" t="n">
        <v>-7816</v>
      </c>
      <c r="C88" s="12" t="n">
        <v>-5987</v>
      </c>
      <c r="D88" s="6">
        <f>C88-B88</f>
        <v/>
      </c>
      <c r="E88" s="7">
        <f>IFERROR(C88/B88-1,"—")</f>
        <v/>
      </c>
      <c r="F88" s="7">
        <f>IFERROR(B88/$B$5,"—")</f>
        <v/>
      </c>
      <c r="G88" s="7">
        <f>IFERROR(C88/$C$5,"—")</f>
        <v/>
      </c>
    </row>
    <row r="89">
      <c r="A89" s="11" t="inlineStr">
        <is>
          <t xml:space="preserve">    Курсовая операционная</t>
        </is>
      </c>
      <c r="B89" s="12" t="n">
        <v>0</v>
      </c>
      <c r="C89" s="12" t="n">
        <v>0</v>
      </c>
      <c r="D89" s="6">
        <f>C89-B89</f>
        <v/>
      </c>
      <c r="E89" s="7">
        <f>IFERROR(C89/B89-1,"—")</f>
        <v/>
      </c>
      <c r="F89" s="7">
        <f>IFERROR(B89/$B$5,"—")</f>
        <v/>
      </c>
      <c r="G89" s="7">
        <f>IFERROR(C89/$C$5,"—")</f>
        <v/>
      </c>
    </row>
    <row r="90">
      <c r="A90" s="11" t="inlineStr">
        <is>
          <t xml:space="preserve">    «Добрые друзья»</t>
        </is>
      </c>
      <c r="B90" s="12" t="n">
        <v>-41504</v>
      </c>
      <c r="C90" s="12" t="n">
        <v>-13984</v>
      </c>
      <c r="D90" s="6">
        <f>C90-B90</f>
        <v/>
      </c>
      <c r="E90" s="7">
        <f>IFERROR(C90/B90-1,"—")</f>
        <v/>
      </c>
      <c r="F90" s="7">
        <f>IFERROR(B90/$B$5,"—")</f>
        <v/>
      </c>
      <c r="G90" s="7">
        <f>IFERROR(C90/$C$5,"—")</f>
        <v/>
      </c>
    </row>
    <row r="91">
      <c r="A91" s="11" t="inlineStr">
        <is>
          <t xml:space="preserve">    Неклассифицируемые</t>
        </is>
      </c>
      <c r="B91" s="12" t="n">
        <v>-13469</v>
      </c>
      <c r="C91" s="12" t="n">
        <v>-8784</v>
      </c>
      <c r="D91" s="6">
        <f>C91-B91</f>
        <v/>
      </c>
      <c r="E91" s="7">
        <f>IFERROR(C91/B91-1,"—")</f>
        <v/>
      </c>
      <c r="F91" s="7">
        <f>IFERROR(B91/$B$5,"—")</f>
        <v/>
      </c>
      <c r="G91" s="7">
        <f>IFERROR(C91/$C$5,"—")</f>
        <v/>
      </c>
    </row>
    <row r="92">
      <c r="A92" s="11" t="inlineStr">
        <is>
          <t xml:space="preserve">    Юридические</t>
        </is>
      </c>
      <c r="B92" s="12" t="n">
        <v>-35136</v>
      </c>
      <c r="C92" s="12" t="n">
        <v>0</v>
      </c>
      <c r="D92" s="6">
        <f>C92-B92</f>
        <v/>
      </c>
      <c r="E92" s="7">
        <f>IFERROR(C92/B92-1,"—")</f>
        <v/>
      </c>
      <c r="F92" s="7">
        <f>IFERROR(B92/$B$5,"—")</f>
        <v/>
      </c>
      <c r="G92" s="7">
        <f>IFERROR(C92/$C$5,"—")</f>
        <v/>
      </c>
    </row>
    <row r="93">
      <c r="A93" s="11" t="inlineStr">
        <is>
          <t xml:space="preserve">    Амортизация</t>
        </is>
      </c>
      <c r="B93" s="12" t="n">
        <v>-29280</v>
      </c>
      <c r="C93" s="12" t="n">
        <v>-29280</v>
      </c>
      <c r="D93" s="6">
        <f>C93-B93</f>
        <v/>
      </c>
      <c r="E93" s="7">
        <f>IFERROR(C93/B93-1,"—")</f>
        <v/>
      </c>
      <c r="F93" s="7">
        <f>IFERROR(B93/$B$5,"—")</f>
        <v/>
      </c>
      <c r="G93" s="7">
        <f>IFERROR(C93/$C$5,"—")</f>
        <v/>
      </c>
    </row>
    <row r="94">
      <c r="A94" s="8" t="inlineStr">
        <is>
          <t>NOPAT — прибыль после всех расходов</t>
        </is>
      </c>
      <c r="B94" s="9">
        <f>B35+B36+B42+B47+B54+B55+B62+B67+B74+B78+B85+B86</f>
        <v/>
      </c>
      <c r="C94" s="9">
        <f>C35+C36+C42+C47+C54+C55+C62+C67+C74+C78+C85+C86</f>
        <v/>
      </c>
      <c r="D94" s="6">
        <f>C94-B94</f>
        <v/>
      </c>
      <c r="E94" s="7">
        <f>IFERROR(C94/B94-1,"—")</f>
        <v/>
      </c>
      <c r="F94" s="7">
        <f>IFERROR(B94/$B$5,"—")</f>
        <v/>
      </c>
      <c r="G94" s="7">
        <f>IFERROR(C94/$C$5,"—")</f>
        <v/>
      </c>
    </row>
    <row r="95">
      <c r="A95" s="3" t="inlineStr">
        <is>
          <t>14. Финансовые расходы</t>
        </is>
      </c>
      <c r="B95" s="10">
        <f>SUM(B96:B97)</f>
        <v/>
      </c>
      <c r="C95" s="10">
        <f>SUM(C96:C97)</f>
        <v/>
      </c>
      <c r="D95" s="6">
        <f>C95-B95</f>
        <v/>
      </c>
      <c r="E95" s="7">
        <f>IFERROR(C95/B95-1,"—")</f>
        <v/>
      </c>
      <c r="F95" s="7">
        <f>IFERROR(B95/$B$5,"—")</f>
        <v/>
      </c>
      <c r="G95" s="7">
        <f>IFERROR(C95/$C$5,"—")</f>
        <v/>
      </c>
    </row>
    <row r="96">
      <c r="A96" s="11" t="inlineStr">
        <is>
          <t xml:space="preserve">    Проценты по кредитам</t>
        </is>
      </c>
      <c r="B96" s="12" t="n">
        <v>-201976</v>
      </c>
      <c r="C96" s="12" t="n">
        <v>-185729</v>
      </c>
      <c r="D96" s="6">
        <f>C96-B96</f>
        <v/>
      </c>
      <c r="E96" s="7">
        <f>IFERROR(C96/B96-1,"—")</f>
        <v/>
      </c>
      <c r="F96" s="7">
        <f>IFERROR(B96/$B$5,"—")</f>
        <v/>
      </c>
      <c r="G96" s="7">
        <f>IFERROR(C96/$C$5,"—")</f>
        <v/>
      </c>
    </row>
    <row r="97">
      <c r="A97" s="11" t="inlineStr">
        <is>
          <t xml:space="preserve">    Проценты за инвестиции</t>
        </is>
      </c>
      <c r="B97" s="12" t="n">
        <v>-335256</v>
      </c>
      <c r="C97" s="12" t="n">
        <v>-335256</v>
      </c>
      <c r="D97" s="6">
        <f>C97-B97</f>
        <v/>
      </c>
      <c r="E97" s="7">
        <f>IFERROR(C97/B97-1,"—")</f>
        <v/>
      </c>
      <c r="F97" s="7">
        <f>IFERROR(B97/$B$5,"—")</f>
        <v/>
      </c>
      <c r="G97" s="7">
        <f>IFERROR(C97/$C$5,"—")</f>
        <v/>
      </c>
    </row>
    <row r="98">
      <c r="A98" t="inlineStr">
        <is>
          <t>Корректирующие операции</t>
        </is>
      </c>
      <c r="B98" s="5" t="n">
        <v>79415</v>
      </c>
      <c r="C98" s="5" t="n">
        <v>844689</v>
      </c>
      <c r="D98" s="6">
        <f>C98-B98</f>
        <v/>
      </c>
      <c r="E98" s="7">
        <f>IFERROR(C98/B98-1,"—")</f>
        <v/>
      </c>
      <c r="F98" s="7">
        <f>IFERROR(B98/$B$5,"—")</f>
        <v/>
      </c>
      <c r="G98" s="7">
        <f>IFERROR(C98/$C$5,"—")</f>
        <v/>
      </c>
    </row>
    <row r="99">
      <c r="A99" s="8" t="inlineStr">
        <is>
          <t>EBDA — чистый финансовый результат</t>
        </is>
      </c>
      <c r="B99" s="9">
        <f>B94+B95+B98</f>
        <v/>
      </c>
      <c r="C99" s="9">
        <f>C94+C95+C98</f>
        <v/>
      </c>
      <c r="D99" s="6">
        <f>C99-B99</f>
        <v/>
      </c>
      <c r="E99" s="7">
        <f>IFERROR(C99/B99-1,"—")</f>
        <v/>
      </c>
      <c r="F99" s="7">
        <f>IFERROR(B99/$B$5,"—")</f>
        <v/>
      </c>
      <c r="G99" s="7">
        <f>IFERROR(C99/$C$5,"—")</f>
        <v/>
      </c>
    </row>
    <row r="100">
      <c r="A100" s="3" t="inlineStr">
        <is>
          <t>Дивиденды</t>
        </is>
      </c>
      <c r="B100" s="10">
        <f>SUM(B101:B103)</f>
        <v/>
      </c>
      <c r="C100" s="10">
        <f>SUM(C101:C103)</f>
        <v/>
      </c>
      <c r="D100" s="6">
        <f>C100-B100</f>
        <v/>
      </c>
      <c r="E100" s="7">
        <f>IFERROR(C100/B100-1,"—")</f>
        <v/>
      </c>
      <c r="F100" s="7">
        <f>IFERROR(B100/$B$5,"—")</f>
        <v/>
      </c>
      <c r="G100" s="7">
        <f>IFERROR(C100/$C$5,"—")</f>
        <v/>
      </c>
    </row>
    <row r="101">
      <c r="A101" s="11" t="inlineStr">
        <is>
          <t xml:space="preserve">    Распределение прибыли Уч. 1</t>
        </is>
      </c>
      <c r="B101" s="12" t="n">
        <v>-342576</v>
      </c>
      <c r="C101" s="12" t="n">
        <v>0</v>
      </c>
      <c r="D101" s="6">
        <f>C101-B101</f>
        <v/>
      </c>
      <c r="E101" s="7">
        <f>IFERROR(C101/B101-1,"—")</f>
        <v/>
      </c>
      <c r="F101" s="7">
        <f>IFERROR(B101/$B$5,"—")</f>
        <v/>
      </c>
      <c r="G101" s="7">
        <f>IFERROR(C101/$C$5,"—")</f>
        <v/>
      </c>
    </row>
    <row r="102">
      <c r="A102" s="11" t="inlineStr">
        <is>
          <t xml:space="preserve">    Распределение прибыли Уч. 2</t>
        </is>
      </c>
      <c r="B102" s="12" t="n">
        <v>-599654</v>
      </c>
      <c r="C102" s="12" t="n">
        <v>0</v>
      </c>
      <c r="D102" s="6">
        <f>C102-B102</f>
        <v/>
      </c>
      <c r="E102" s="7">
        <f>IFERROR(C102/B102-1,"—")</f>
        <v/>
      </c>
      <c r="F102" s="7">
        <f>IFERROR(B102/$B$5,"—")</f>
        <v/>
      </c>
      <c r="G102" s="7">
        <f>IFERROR(C102/$C$5,"—")</f>
        <v/>
      </c>
    </row>
    <row r="103">
      <c r="A103" s="11" t="inlineStr">
        <is>
          <t xml:space="preserve">    Распределение прибыли Уч. 3</t>
        </is>
      </c>
      <c r="B103" s="12" t="n">
        <v>-771235</v>
      </c>
      <c r="C103" s="12" t="n">
        <v>0</v>
      </c>
      <c r="D103" s="6">
        <f>C103-B103</f>
        <v/>
      </c>
      <c r="E103" s="7">
        <f>IFERROR(C103/B103-1,"—")</f>
        <v/>
      </c>
      <c r="F103" s="7">
        <f>IFERROR(B103/$B$5,"—")</f>
        <v/>
      </c>
      <c r="G103" s="7">
        <f>IFERROR(C103/$C$5,"—")</f>
        <v/>
      </c>
    </row>
    <row r="104">
      <c r="A104" s="8" t="inlineStr">
        <is>
          <t>Чистая прибыль (после дивидендов)</t>
        </is>
      </c>
      <c r="B104" s="9">
        <f>B99+B100</f>
        <v/>
      </c>
      <c r="C104" s="9">
        <f>C99+C100</f>
        <v/>
      </c>
      <c r="D104" s="6">
        <f>C104-B104</f>
        <v/>
      </c>
      <c r="E104" s="7">
        <f>IFERROR(C104/B104-1,"—")</f>
        <v/>
      </c>
      <c r="F104" s="7">
        <f>IFERROR(B104/$B$5,"—")</f>
        <v/>
      </c>
      <c r="G104" s="7">
        <f>IFERROR(C104/$C$5,"—")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2026-08-31T16:24:45Z</dcterms:created>
  <dcterms:modified xsi:type="dcterms:W3CDTF">2026-08-31T16:24:45Z</dcterms:modified>
</cp:coreProperties>
</file>